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<sst xmlns="http://schemas.openxmlformats.org/spreadsheetml/2006/main" count="5" uniqueCount="5">
  <si>
    <t>附件：</t>
  </si>
  <si>
    <t>2023年南阳市卧龙区参加第六届中国河南招才引智创新发展大会公开招聘事业单位工作人员进入考察人员名单</t>
  </si>
  <si>
    <t>岗位代码</t>
  </si>
  <si>
    <t>准考证号</t>
  </si>
  <si>
    <t>姓名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</si>
</sst>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color theme="1"/>
      <name val="宋体"/>
      <charset val="134"/>
      <scheme val="minor"/>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2"/>
  <sheetViews>
    <sheetView tabSelected="1" workbookViewId="0">
      <selection activeCell="A2" sqref="A2:C2"/>
    </sheetView>
  </sheetViews>
  <sheetFormatPr defaultColWidth="8.725" defaultRowHeight="13.5" outlineLevelCol="2"/>
  <cols>
    <col min="1" max="3" width="26.725" style="1" customWidth="1"/>
  </cols>
  <sheetData>
    <row r="1" ht="14.25" spans="1:3">
      <c r="A1" s="2" t="s">
        <v>0</v>
      </c>
      <c r="B1" s="3"/>
      <c r="C1" s="3"/>
    </row>
    <row r="2" ht="41" customHeight="1" spans="1:3">
      <c r="A2" s="4" t="s">
        <v>1</v>
      </c>
      <c r="B2" s="4"/>
      <c r="C2" s="4"/>
    </row>
    <row r="3" ht="14.25" spans="1:3">
      <c r="A3" s="5" t="s">
        <v>2</v>
      </c>
      <c r="B3" s="5" t="s">
        <v>3</v>
      </c>
      <c r="C3" s="5" t="s">
        <v>4</v>
      </c>
    </row>
    <row r="4" ht="14.25" spans="1:3">
      <c r="A4" s="6" t="str">
        <f>"1003"</f>
        <v>1003</v>
      </c>
      <c r="B4" s="6" t="str">
        <f>"23100301209"</f>
        <v>23100301209</v>
      </c>
      <c r="C4" s="6" t="str">
        <f>"赵艺冉"</f>
        <v>赵艺冉</v>
      </c>
    </row>
    <row r="5" ht="14.25" spans="1:3">
      <c r="A5" s="7" t="str">
        <f>"1004"</f>
        <v>1004</v>
      </c>
      <c r="B5" s="7" t="str">
        <f>"23100414808"</f>
        <v>23100414808</v>
      </c>
      <c r="C5" s="7" t="str">
        <f>"张文轩"</f>
        <v>张文轩</v>
      </c>
    </row>
    <row r="6" ht="14.25" spans="1:3">
      <c r="A6" s="7" t="str">
        <f>"1005"</f>
        <v>1005</v>
      </c>
      <c r="B6" s="7" t="str">
        <f>"23100509502"</f>
        <v>23100509502</v>
      </c>
      <c r="C6" s="7" t="str">
        <f>"宗豹"</f>
        <v>宗豹</v>
      </c>
    </row>
    <row r="7" ht="14.25" spans="1:3">
      <c r="A7" s="7" t="str">
        <f>"1005"</f>
        <v>1005</v>
      </c>
      <c r="B7" s="7" t="str">
        <f>"23100525515"</f>
        <v>23100525515</v>
      </c>
      <c r="C7" s="7" t="str">
        <f>"刘祯"</f>
        <v>刘祯</v>
      </c>
    </row>
    <row r="8" ht="14.25" spans="1:3">
      <c r="A8" s="7" t="str">
        <f>"1006"</f>
        <v>1006</v>
      </c>
      <c r="B8" s="7" t="str">
        <f>"23100614107"</f>
        <v>23100614107</v>
      </c>
      <c r="C8" s="7" t="str">
        <f>"卢乐天"</f>
        <v>卢乐天</v>
      </c>
    </row>
    <row r="9" ht="14.25" spans="1:3">
      <c r="A9" s="7" t="str">
        <f>"1006"</f>
        <v>1006</v>
      </c>
      <c r="B9" s="7" t="str">
        <f>"23100627510"</f>
        <v>23100627510</v>
      </c>
      <c r="C9" s="7" t="str">
        <f>"王鑫"</f>
        <v>王鑫</v>
      </c>
    </row>
    <row r="10" ht="14.25" spans="1:3">
      <c r="A10" s="7" t="str">
        <f>"1007"</f>
        <v>1007</v>
      </c>
      <c r="B10" s="7" t="str">
        <f>"23100716929"</f>
        <v>23100716929</v>
      </c>
      <c r="C10" s="7" t="str">
        <f>"薛雅蕾"</f>
        <v>薛雅蕾</v>
      </c>
    </row>
    <row r="11" ht="14.25" spans="1:3">
      <c r="A11" s="7" t="str">
        <f>"1008"</f>
        <v>1008</v>
      </c>
      <c r="B11" s="7" t="str">
        <f>"23100812925"</f>
        <v>23100812925</v>
      </c>
      <c r="C11" s="7" t="str">
        <f>"吴云慧"</f>
        <v>吴云慧</v>
      </c>
    </row>
    <row r="12" ht="14.25" spans="1:3">
      <c r="A12" s="7" t="str">
        <f>"1009"</f>
        <v>1009</v>
      </c>
      <c r="B12" s="7" t="str">
        <f>"23100904414"</f>
        <v>23100904414</v>
      </c>
      <c r="C12" s="7" t="str">
        <f>"任亭依"</f>
        <v>任亭依</v>
      </c>
    </row>
    <row r="13" ht="14.25" spans="1:3">
      <c r="A13" s="7" t="str">
        <f>"1009"</f>
        <v>1009</v>
      </c>
      <c r="B13" s="7" t="str">
        <f>"23100902717"</f>
        <v>23100902717</v>
      </c>
      <c r="C13" s="7" t="str">
        <f>"黄嘉巍"</f>
        <v>黄嘉巍</v>
      </c>
    </row>
    <row r="14" ht="14.25" spans="1:3">
      <c r="A14" s="7" t="str">
        <f>"1010"</f>
        <v>1010</v>
      </c>
      <c r="B14" s="7" t="str">
        <f>"23101000507"</f>
        <v>23101000507</v>
      </c>
      <c r="C14" s="7" t="str">
        <f>"周雯"</f>
        <v>周雯</v>
      </c>
    </row>
    <row r="15" ht="14.25" spans="1:3">
      <c r="A15" s="7" t="str">
        <f>"1011"</f>
        <v>1011</v>
      </c>
      <c r="B15" s="7" t="str">
        <f>"23101115311"</f>
        <v>23101115311</v>
      </c>
      <c r="C15" s="7" t="str">
        <f>"褚楚"</f>
        <v>褚楚</v>
      </c>
    </row>
    <row r="16" ht="14.25" spans="1:3">
      <c r="A16" s="7" t="str">
        <f>"1012"</f>
        <v>1012</v>
      </c>
      <c r="B16" s="7" t="str">
        <f>"23101201006"</f>
        <v>23101201006</v>
      </c>
      <c r="C16" s="7" t="str">
        <f>"余鑫漫"</f>
        <v>余鑫漫</v>
      </c>
    </row>
    <row r="17" ht="14.25" spans="1:3">
      <c r="A17" s="7" t="str">
        <f>"1013"</f>
        <v>1013</v>
      </c>
      <c r="B17" s="7" t="str">
        <f>"23101324021"</f>
        <v>23101324021</v>
      </c>
      <c r="C17" s="7" t="str">
        <f>"刘航怡"</f>
        <v>刘航怡</v>
      </c>
    </row>
    <row r="18" ht="14.25" spans="1:3">
      <c r="A18" s="7" t="str">
        <f>"1014"</f>
        <v>1014</v>
      </c>
      <c r="B18" s="7" t="str">
        <f>"23101415111"</f>
        <v>23101415111</v>
      </c>
      <c r="C18" s="7" t="str">
        <f>"贾睿"</f>
        <v>贾睿</v>
      </c>
    </row>
    <row r="19" ht="14.25" spans="1:3">
      <c r="A19" s="7" t="str">
        <f>"1015"</f>
        <v>1015</v>
      </c>
      <c r="B19" s="7" t="str">
        <f>"23101500829"</f>
        <v>23101500829</v>
      </c>
      <c r="C19" s="7" t="str">
        <f>"李雅雯"</f>
        <v>李雅雯</v>
      </c>
    </row>
    <row r="20" ht="14.25" spans="1:3">
      <c r="A20" s="7" t="str">
        <f>"1016"</f>
        <v>1016</v>
      </c>
      <c r="B20" s="7" t="str">
        <f>"23101611128"</f>
        <v>23101611128</v>
      </c>
      <c r="C20" s="7" t="str">
        <f>"师建权"</f>
        <v>师建权</v>
      </c>
    </row>
    <row r="21" ht="14.25" spans="1:3">
      <c r="A21" s="7" t="str">
        <f>"1017"</f>
        <v>1017</v>
      </c>
      <c r="B21" s="7" t="str">
        <f>"23101704723"</f>
        <v>23101704723</v>
      </c>
      <c r="C21" s="7" t="str">
        <f>"王海彤"</f>
        <v>王海彤</v>
      </c>
    </row>
    <row r="22" ht="14.25" spans="1:3">
      <c r="A22" s="7" t="str">
        <f>"1018"</f>
        <v>1018</v>
      </c>
      <c r="B22" s="7" t="str">
        <f>"23101802415"</f>
        <v>23101802415</v>
      </c>
      <c r="C22" s="7" t="str">
        <f>"周玫孜"</f>
        <v>周玫孜</v>
      </c>
    </row>
    <row r="23" ht="14.25" spans="1:3">
      <c r="A23" s="7" t="str">
        <f>"1018"</f>
        <v>1018</v>
      </c>
      <c r="B23" s="7" t="str">
        <f>"23101801730"</f>
        <v>23101801730</v>
      </c>
      <c r="C23" s="7" t="str">
        <f>"李雪"</f>
        <v>李雪</v>
      </c>
    </row>
    <row r="24" ht="14.25" spans="1:3">
      <c r="A24" s="7" t="str">
        <f>"1019"</f>
        <v>1019</v>
      </c>
      <c r="B24" s="7" t="str">
        <f>"23101917425"</f>
        <v>23101917425</v>
      </c>
      <c r="C24" s="7" t="str">
        <f>"姚棋雅"</f>
        <v>姚棋雅</v>
      </c>
    </row>
    <row r="25" ht="14.25" spans="1:3">
      <c r="A25" s="7" t="str">
        <f>"1019"</f>
        <v>1019</v>
      </c>
      <c r="B25" s="7" t="str">
        <f>"23101912122"</f>
        <v>23101912122</v>
      </c>
      <c r="C25" s="7" t="str">
        <f>"楚龙鹏"</f>
        <v>楚龙鹏</v>
      </c>
    </row>
    <row r="26" ht="14.25" spans="1:3">
      <c r="A26" s="7" t="str">
        <f>"1020"</f>
        <v>1020</v>
      </c>
      <c r="B26" s="7" t="str">
        <f>"23102009217"</f>
        <v>23102009217</v>
      </c>
      <c r="C26" s="7" t="str">
        <f>"孙富洋"</f>
        <v>孙富洋</v>
      </c>
    </row>
    <row r="27" ht="14.25" spans="1:3">
      <c r="A27" s="7" t="str">
        <f>"1021"</f>
        <v>1021</v>
      </c>
      <c r="B27" s="7" t="str">
        <f>"23102114707"</f>
        <v>23102114707</v>
      </c>
      <c r="C27" s="7" t="str">
        <f>"邓云浩"</f>
        <v>邓云浩</v>
      </c>
    </row>
    <row r="28" ht="14.25" spans="1:3">
      <c r="A28" s="7" t="str">
        <f t="shared" ref="A28:A34" si="0">"1022"</f>
        <v>1022</v>
      </c>
      <c r="B28" s="7" t="str">
        <f>"23102210703"</f>
        <v>23102210703</v>
      </c>
      <c r="C28" s="7" t="str">
        <f>"王晨曦"</f>
        <v>王晨曦</v>
      </c>
    </row>
    <row r="29" ht="14.25" spans="1:3">
      <c r="A29" s="7" t="str">
        <f t="shared" si="0"/>
        <v>1022</v>
      </c>
      <c r="B29" s="7" t="str">
        <f>"23102225413"</f>
        <v>23102225413</v>
      </c>
      <c r="C29" s="7" t="str">
        <f>"周广辉"</f>
        <v>周广辉</v>
      </c>
    </row>
    <row r="30" ht="14.25" spans="1:3">
      <c r="A30" s="7" t="str">
        <f t="shared" si="0"/>
        <v>1022</v>
      </c>
      <c r="B30" s="7" t="str">
        <f>"23102202306"</f>
        <v>23102202306</v>
      </c>
      <c r="C30" s="7" t="str">
        <f>"李宁元"</f>
        <v>李宁元</v>
      </c>
    </row>
    <row r="31" ht="14.25" spans="1:3">
      <c r="A31" s="7" t="str">
        <f t="shared" si="0"/>
        <v>1022</v>
      </c>
      <c r="B31" s="7" t="str">
        <f>"23102207705"</f>
        <v>23102207705</v>
      </c>
      <c r="C31" s="7" t="str">
        <f>"孙柯"</f>
        <v>孙柯</v>
      </c>
    </row>
    <row r="32" ht="14.25" spans="1:3">
      <c r="A32" s="7" t="str">
        <f t="shared" si="0"/>
        <v>1022</v>
      </c>
      <c r="B32" s="7" t="str">
        <f>"23102205224"</f>
        <v>23102205224</v>
      </c>
      <c r="C32" s="7" t="str">
        <f>"文一"</f>
        <v>文一</v>
      </c>
    </row>
    <row r="33" ht="14.25" spans="1:3">
      <c r="A33" s="7" t="str">
        <f t="shared" si="0"/>
        <v>1022</v>
      </c>
      <c r="B33" s="7" t="str">
        <f>"23102210118"</f>
        <v>23102210118</v>
      </c>
      <c r="C33" s="7" t="str">
        <f>"董英彩"</f>
        <v>董英彩</v>
      </c>
    </row>
    <row r="34" ht="14.25" spans="1:3">
      <c r="A34" s="7" t="str">
        <f t="shared" si="0"/>
        <v>1022</v>
      </c>
      <c r="B34" s="7" t="str">
        <f>"23102226919"</f>
        <v>23102226919</v>
      </c>
      <c r="C34" s="7" t="str">
        <f>"吕臣英"</f>
        <v>吕臣英</v>
      </c>
    </row>
    <row r="35" ht="14.25" spans="1:3">
      <c r="A35" s="7" t="str">
        <f>"1023"</f>
        <v>1023</v>
      </c>
      <c r="B35" s="7" t="str">
        <f>"23102300228"</f>
        <v>23102300228</v>
      </c>
      <c r="C35" s="7" t="str">
        <f>"王任飞"</f>
        <v>王任飞</v>
      </c>
    </row>
    <row r="36" ht="14.25" spans="1:3">
      <c r="A36" s="7" t="str">
        <f>"1023"</f>
        <v>1023</v>
      </c>
      <c r="B36" s="7" t="str">
        <f>"23102321723"</f>
        <v>23102321723</v>
      </c>
      <c r="C36" s="7" t="str">
        <f>"王光璨"</f>
        <v>王光璨</v>
      </c>
    </row>
    <row r="37" ht="14.25" spans="1:3">
      <c r="A37" s="7" t="str">
        <f>"1024"</f>
        <v>1024</v>
      </c>
      <c r="B37" s="7" t="str">
        <f>"23102417812"</f>
        <v>23102417812</v>
      </c>
      <c r="C37" s="7" t="str">
        <f>"郭佳炜"</f>
        <v>郭佳炜</v>
      </c>
    </row>
    <row r="38" ht="14.25" spans="1:3">
      <c r="A38" s="7" t="str">
        <f>"1025"</f>
        <v>1025</v>
      </c>
      <c r="B38" s="7" t="str">
        <f>"23102525526"</f>
        <v>23102525526</v>
      </c>
      <c r="C38" s="7" t="str">
        <f>"孙永丽"</f>
        <v>孙永丽</v>
      </c>
    </row>
    <row r="39" ht="14.25" spans="1:3">
      <c r="A39" s="7" t="str">
        <f>"1026"</f>
        <v>1026</v>
      </c>
      <c r="B39" s="7" t="str">
        <f>"23102626605"</f>
        <v>23102626605</v>
      </c>
      <c r="C39" s="7" t="str">
        <f>"丁一洋"</f>
        <v>丁一洋</v>
      </c>
    </row>
    <row r="40" ht="14.25" spans="1:3">
      <c r="A40" s="7" t="str">
        <f>"1027"</f>
        <v>1027</v>
      </c>
      <c r="B40" s="7" t="str">
        <f>"23102712603"</f>
        <v>23102712603</v>
      </c>
      <c r="C40" s="7" t="str">
        <f>"秦韵强"</f>
        <v>秦韵强</v>
      </c>
    </row>
    <row r="41" ht="14.25" spans="1:3">
      <c r="A41" s="7" t="str">
        <f>"1027"</f>
        <v>1027</v>
      </c>
      <c r="B41" s="7" t="str">
        <f>"23102721401"</f>
        <v>23102721401</v>
      </c>
      <c r="C41" s="7" t="str">
        <f>"徐宁巧"</f>
        <v>徐宁巧</v>
      </c>
    </row>
    <row r="42" ht="14.25" spans="1:3">
      <c r="A42" s="7" t="str">
        <f>"1028"</f>
        <v>1028</v>
      </c>
      <c r="B42" s="7" t="str">
        <f>"23102802622"</f>
        <v>23102802622</v>
      </c>
      <c r="C42" s="7" t="str">
        <f>"李依"</f>
        <v>李依</v>
      </c>
    </row>
    <row r="43" ht="14.25" spans="1:3">
      <c r="A43" s="7" t="str">
        <f>"1028"</f>
        <v>1028</v>
      </c>
      <c r="B43" s="7" t="str">
        <f>"23102805229"</f>
        <v>23102805229</v>
      </c>
      <c r="C43" s="7" t="str">
        <f>"任致君"</f>
        <v>任致君</v>
      </c>
    </row>
    <row r="44" ht="14.25" spans="1:3">
      <c r="A44" s="7" t="str">
        <f t="shared" ref="A44:A51" si="1">"1029"</f>
        <v>1029</v>
      </c>
      <c r="B44" s="7" t="str">
        <f>"23102918223"</f>
        <v>23102918223</v>
      </c>
      <c r="C44" s="7" t="str">
        <f>"杨诗凯"</f>
        <v>杨诗凯</v>
      </c>
    </row>
    <row r="45" ht="14.25" spans="1:3">
      <c r="A45" s="7" t="str">
        <f t="shared" si="1"/>
        <v>1029</v>
      </c>
      <c r="B45" s="7" t="str">
        <f>"23102927609"</f>
        <v>23102927609</v>
      </c>
      <c r="C45" s="7" t="str">
        <f>"许明明"</f>
        <v>许明明</v>
      </c>
    </row>
    <row r="46" ht="14.25" spans="1:3">
      <c r="A46" s="7" t="str">
        <f t="shared" si="1"/>
        <v>1029</v>
      </c>
      <c r="B46" s="7" t="str">
        <f>"23102904911"</f>
        <v>23102904911</v>
      </c>
      <c r="C46" s="7" t="str">
        <f>"王志宇"</f>
        <v>王志宇</v>
      </c>
    </row>
    <row r="47" ht="14.25" spans="1:3">
      <c r="A47" s="7" t="str">
        <f t="shared" si="1"/>
        <v>1029</v>
      </c>
      <c r="B47" s="7" t="str">
        <f>"23102918002"</f>
        <v>23102918002</v>
      </c>
      <c r="C47" s="7" t="str">
        <f>"谢典江"</f>
        <v>谢典江</v>
      </c>
    </row>
    <row r="48" ht="14.25" spans="1:3">
      <c r="A48" s="7" t="str">
        <f t="shared" si="1"/>
        <v>1029</v>
      </c>
      <c r="B48" s="7" t="str">
        <f>"23102918108"</f>
        <v>23102918108</v>
      </c>
      <c r="C48" s="7" t="str">
        <f>"焦城鑫"</f>
        <v>焦城鑫</v>
      </c>
    </row>
    <row r="49" ht="14.25" spans="1:3">
      <c r="A49" s="7" t="str">
        <f t="shared" si="1"/>
        <v>1029</v>
      </c>
      <c r="B49" s="7" t="str">
        <f>"23102923810"</f>
        <v>23102923810</v>
      </c>
      <c r="C49" s="7" t="str">
        <f>"王梦琪"</f>
        <v>王梦琪</v>
      </c>
    </row>
    <row r="50" ht="14.25" spans="1:3">
      <c r="A50" s="7" t="str">
        <f t="shared" si="1"/>
        <v>1029</v>
      </c>
      <c r="B50" s="7" t="str">
        <f>"23102922514"</f>
        <v>23102922514</v>
      </c>
      <c r="C50" s="7" t="str">
        <f>"吴晓宇"</f>
        <v>吴晓宇</v>
      </c>
    </row>
    <row r="51" ht="14.25" spans="1:3">
      <c r="A51" s="7" t="str">
        <f t="shared" si="1"/>
        <v>1029</v>
      </c>
      <c r="B51" s="7" t="str">
        <f>"23102922819"</f>
        <v>23102922819</v>
      </c>
      <c r="C51" s="7" t="str">
        <f>"颜琳丛"</f>
        <v>颜琳丛</v>
      </c>
    </row>
    <row r="52" ht="14.25" spans="1:3">
      <c r="A52" s="7" t="str">
        <f>"1030"</f>
        <v>1030</v>
      </c>
      <c r="B52" s="7" t="str">
        <f>"23103010003"</f>
        <v>23103010003</v>
      </c>
      <c r="C52" s="7" t="str">
        <f>"王茜"</f>
        <v>王茜</v>
      </c>
    </row>
    <row r="53" ht="14.25" spans="1:3">
      <c r="A53" s="7" t="str">
        <f>"1031"</f>
        <v>1031</v>
      </c>
      <c r="B53" s="7" t="str">
        <f>"23103122707"</f>
        <v>23103122707</v>
      </c>
      <c r="C53" s="7" t="str">
        <f>"陈卓"</f>
        <v>陈卓</v>
      </c>
    </row>
    <row r="54" ht="14.25" spans="1:3">
      <c r="A54" s="7" t="str">
        <f>"1032"</f>
        <v>1032</v>
      </c>
      <c r="B54" s="7" t="str">
        <f>"23103227707"</f>
        <v>23103227707</v>
      </c>
      <c r="C54" s="7" t="str">
        <f>"田心语"</f>
        <v>田心语</v>
      </c>
    </row>
    <row r="55" ht="14.25" spans="1:3">
      <c r="A55" s="7" t="str">
        <f>"1032"</f>
        <v>1032</v>
      </c>
      <c r="B55" s="7" t="str">
        <f>"23103216227"</f>
        <v>23103216227</v>
      </c>
      <c r="C55" s="7" t="str">
        <f>"曹佳怡"</f>
        <v>曹佳怡</v>
      </c>
    </row>
    <row r="56" ht="14.25" spans="1:3">
      <c r="A56" s="7" t="str">
        <f>"1033"</f>
        <v>1033</v>
      </c>
      <c r="B56" s="7" t="str">
        <f>"23103322122"</f>
        <v>23103322122</v>
      </c>
      <c r="C56" s="7" t="str">
        <f>"娄馨元"</f>
        <v>娄馨元</v>
      </c>
    </row>
    <row r="57" ht="14.25" spans="1:3">
      <c r="A57" s="7" t="str">
        <f>"1034"</f>
        <v>1034</v>
      </c>
      <c r="B57" s="7" t="str">
        <f>"23103417213"</f>
        <v>23103417213</v>
      </c>
      <c r="C57" s="7" t="str">
        <f>"王会娜"</f>
        <v>王会娜</v>
      </c>
    </row>
    <row r="58" ht="14.25" spans="1:3">
      <c r="A58" s="7" t="str">
        <f t="shared" ref="A58:A60" si="2">"1035"</f>
        <v>1035</v>
      </c>
      <c r="B58" s="7" t="str">
        <f>"23103507001"</f>
        <v>23103507001</v>
      </c>
      <c r="C58" s="7" t="str">
        <f>"李金岭"</f>
        <v>李金岭</v>
      </c>
    </row>
    <row r="59" ht="14.25" spans="1:3">
      <c r="A59" s="7" t="str">
        <f t="shared" si="2"/>
        <v>1035</v>
      </c>
      <c r="B59" s="7" t="str">
        <f>"23103521609"</f>
        <v>23103521609</v>
      </c>
      <c r="C59" s="7" t="str">
        <f>"夏灵溪"</f>
        <v>夏灵溪</v>
      </c>
    </row>
    <row r="60" ht="14.25" spans="1:3">
      <c r="A60" s="7" t="str">
        <f t="shared" si="2"/>
        <v>1035</v>
      </c>
      <c r="B60" s="7" t="str">
        <f>"23103505705"</f>
        <v>23103505705</v>
      </c>
      <c r="C60" s="7" t="str">
        <f>"李龙飞"</f>
        <v>李龙飞</v>
      </c>
    </row>
    <row r="61" ht="14.25" spans="1:3">
      <c r="A61" s="7" t="str">
        <f>"1036"</f>
        <v>1036</v>
      </c>
      <c r="B61" s="7" t="str">
        <f>"23103623610"</f>
        <v>23103623610</v>
      </c>
      <c r="C61" s="7" t="str">
        <f>"黄博远"</f>
        <v>黄博远</v>
      </c>
    </row>
    <row r="62" ht="14.25" spans="1:3">
      <c r="A62" s="7" t="str">
        <f>"1036"</f>
        <v>1036</v>
      </c>
      <c r="B62" s="7" t="str">
        <f>"23103609909"</f>
        <v>23103609909</v>
      </c>
      <c r="C62" s="7" t="str">
        <f>"赵希艳"</f>
        <v>赵希艳</v>
      </c>
    </row>
    <row r="63" ht="14.25" spans="1:3">
      <c r="A63" s="7" t="str">
        <f>"1037"</f>
        <v>1037</v>
      </c>
      <c r="B63" s="7" t="str">
        <f>"23103724017"</f>
        <v>23103724017</v>
      </c>
      <c r="C63" s="7" t="str">
        <f>"黄瑞暄"</f>
        <v>黄瑞暄</v>
      </c>
    </row>
    <row r="64" ht="14.25" spans="1:3">
      <c r="A64" s="7" t="str">
        <f>"1037"</f>
        <v>1037</v>
      </c>
      <c r="B64" s="7" t="str">
        <f>"23103717015"</f>
        <v>23103717015</v>
      </c>
      <c r="C64" s="7" t="str">
        <f>"张照玲"</f>
        <v>张照玲</v>
      </c>
    </row>
    <row r="65" ht="14.25" spans="1:3">
      <c r="A65" s="7" t="str">
        <f>"1038"</f>
        <v>1038</v>
      </c>
      <c r="B65" s="7" t="str">
        <f>"23103821204"</f>
        <v>23103821204</v>
      </c>
      <c r="C65" s="7" t="str">
        <f>"李伟业"</f>
        <v>李伟业</v>
      </c>
    </row>
    <row r="66" ht="14.25" spans="1:3">
      <c r="A66" s="7" t="str">
        <f>"1038"</f>
        <v>1038</v>
      </c>
      <c r="B66" s="7" t="str">
        <f>"23103809313"</f>
        <v>23103809313</v>
      </c>
      <c r="C66" s="7" t="str">
        <f>"王振宇"</f>
        <v>王振宇</v>
      </c>
    </row>
    <row r="67" ht="14.25" spans="1:3">
      <c r="A67" s="7" t="str">
        <f>"1039"</f>
        <v>1039</v>
      </c>
      <c r="B67" s="7" t="str">
        <f>"23103917509"</f>
        <v>23103917509</v>
      </c>
      <c r="C67" s="7" t="str">
        <f>"冯艺濛"</f>
        <v>冯艺濛</v>
      </c>
    </row>
    <row r="68" ht="14.25" spans="1:3">
      <c r="A68" s="7" t="str">
        <f>"1039"</f>
        <v>1039</v>
      </c>
      <c r="B68" s="7" t="str">
        <f>"23103907124"</f>
        <v>23103907124</v>
      </c>
      <c r="C68" s="7" t="str">
        <f>"田培文"</f>
        <v>田培文</v>
      </c>
    </row>
    <row r="69" ht="14.25" spans="1:3">
      <c r="A69" s="7" t="str">
        <f>"1040"</f>
        <v>1040</v>
      </c>
      <c r="B69" s="7" t="str">
        <f>"23104011814"</f>
        <v>23104011814</v>
      </c>
      <c r="C69" s="7" t="str">
        <f>"张佳佳"</f>
        <v>张佳佳</v>
      </c>
    </row>
    <row r="70" ht="14.25" spans="1:3">
      <c r="A70" s="7" t="str">
        <f>"1041"</f>
        <v>1041</v>
      </c>
      <c r="B70" s="7" t="str">
        <f>"23104108008"</f>
        <v>23104108008</v>
      </c>
      <c r="C70" s="7" t="str">
        <f>"万肖"</f>
        <v>万肖</v>
      </c>
    </row>
    <row r="71" ht="14.25" spans="1:3">
      <c r="A71" s="7" t="str">
        <f>"1042"</f>
        <v>1042</v>
      </c>
      <c r="B71" s="7" t="str">
        <f>"23104222206"</f>
        <v>23104222206</v>
      </c>
      <c r="C71" s="7" t="str">
        <f>"刘清林"</f>
        <v>刘清林</v>
      </c>
    </row>
    <row r="72" ht="14.25" spans="1:3">
      <c r="A72" s="7" t="str">
        <f>"1043"</f>
        <v>1043</v>
      </c>
      <c r="B72" s="7" t="str">
        <f>"23104305711"</f>
        <v>23104305711</v>
      </c>
      <c r="C72" s="7" t="str">
        <f>"王梦瑶"</f>
        <v>王梦瑶</v>
      </c>
    </row>
    <row r="73" ht="14.25" spans="1:3">
      <c r="A73" s="7" t="str">
        <f>"1043"</f>
        <v>1043</v>
      </c>
      <c r="B73" s="7" t="str">
        <f>"23104309620"</f>
        <v>23104309620</v>
      </c>
      <c r="C73" s="7" t="str">
        <f>"姜月"</f>
        <v>姜月</v>
      </c>
    </row>
    <row r="74" ht="14.25" spans="1:3">
      <c r="A74" s="7" t="str">
        <f>"1044"</f>
        <v>1044</v>
      </c>
      <c r="B74" s="7" t="str">
        <f>"23104414015"</f>
        <v>23104414015</v>
      </c>
      <c r="C74" s="7" t="str">
        <f>"易剑奇"</f>
        <v>易剑奇</v>
      </c>
    </row>
    <row r="75" ht="14.25" spans="1:3">
      <c r="A75" s="7" t="str">
        <f>"1044"</f>
        <v>1044</v>
      </c>
      <c r="B75" s="7" t="str">
        <f>"23104404329"</f>
        <v>23104404329</v>
      </c>
      <c r="C75" s="7" t="str">
        <f>"雷海博"</f>
        <v>雷海博</v>
      </c>
    </row>
    <row r="76" ht="14.25" spans="1:3">
      <c r="A76" s="7" t="str">
        <f>"1045"</f>
        <v>1045</v>
      </c>
      <c r="B76" s="7" t="str">
        <f>"23104525213"</f>
        <v>23104525213</v>
      </c>
      <c r="C76" s="7" t="str">
        <f>"肖红霞"</f>
        <v>肖红霞</v>
      </c>
    </row>
    <row r="77" ht="14.25" spans="1:3">
      <c r="A77" s="7" t="str">
        <f>"1045"</f>
        <v>1045</v>
      </c>
      <c r="B77" s="7" t="str">
        <f>"23104527009"</f>
        <v>23104527009</v>
      </c>
      <c r="C77" s="7" t="str">
        <f>"刘红君"</f>
        <v>刘红君</v>
      </c>
    </row>
    <row r="78" ht="14.25" spans="1:3">
      <c r="A78" s="7" t="str">
        <f>"1046"</f>
        <v>1046</v>
      </c>
      <c r="B78" s="7" t="str">
        <f>"23104623816"</f>
        <v>23104623816</v>
      </c>
      <c r="C78" s="7" t="str">
        <f>"陈亚平"</f>
        <v>陈亚平</v>
      </c>
    </row>
    <row r="79" ht="14.25" spans="1:3">
      <c r="A79" s="7" t="str">
        <f>"1046"</f>
        <v>1046</v>
      </c>
      <c r="B79" s="7" t="str">
        <f>"23104602217"</f>
        <v>23104602217</v>
      </c>
      <c r="C79" s="7" t="str">
        <f>"王梦凌"</f>
        <v>王梦凌</v>
      </c>
    </row>
    <row r="80" ht="14.25" spans="1:3">
      <c r="A80" s="7" t="str">
        <f>"1047"</f>
        <v>1047</v>
      </c>
      <c r="B80" s="7" t="str">
        <f>"23104722118"</f>
        <v>23104722118</v>
      </c>
      <c r="C80" s="7" t="str">
        <f>"郑行起"</f>
        <v>郑行起</v>
      </c>
    </row>
    <row r="81" ht="14.25" spans="1:3">
      <c r="A81" s="7" t="str">
        <f>"1047"</f>
        <v>1047</v>
      </c>
      <c r="B81" s="7" t="str">
        <f>"23104717714"</f>
        <v>23104717714</v>
      </c>
      <c r="C81" s="7" t="str">
        <f>"杨晓霖"</f>
        <v>杨晓霖</v>
      </c>
    </row>
    <row r="82" ht="14.25" spans="1:3">
      <c r="A82" s="7" t="str">
        <f>"1048"</f>
        <v>1048</v>
      </c>
      <c r="B82" s="7" t="str">
        <f>"23104826514"</f>
        <v>23104826514</v>
      </c>
      <c r="C82" s="7" t="str">
        <f>"李琪琛"</f>
        <v>李琪琛</v>
      </c>
    </row>
    <row r="83" ht="14.25" spans="1:3">
      <c r="A83" s="7" t="str">
        <f>"1049"</f>
        <v>1049</v>
      </c>
      <c r="B83" s="7" t="str">
        <f>"23104904009"</f>
        <v>23104904009</v>
      </c>
      <c r="C83" s="7" t="str">
        <f>"王闯源"</f>
        <v>王闯源</v>
      </c>
    </row>
    <row r="84" ht="14.25" spans="1:3">
      <c r="A84" s="7" t="str">
        <f>"1049"</f>
        <v>1049</v>
      </c>
      <c r="B84" s="7" t="str">
        <f>"23104911203"</f>
        <v>23104911203</v>
      </c>
      <c r="C84" s="7" t="str">
        <f>"李玥曈"</f>
        <v>李玥曈</v>
      </c>
    </row>
    <row r="85" ht="14.25" spans="1:3">
      <c r="A85" s="7" t="str">
        <f>"1050"</f>
        <v>1050</v>
      </c>
      <c r="B85" s="7" t="str">
        <f>"23105003428"</f>
        <v>23105003428</v>
      </c>
      <c r="C85" s="7" t="str">
        <f>"马枫超"</f>
        <v>马枫超</v>
      </c>
    </row>
    <row r="86" ht="14.25" spans="1:3">
      <c r="A86" s="7" t="str">
        <f>"1050"</f>
        <v>1050</v>
      </c>
      <c r="B86" s="7" t="str">
        <f>"23105023111"</f>
        <v>23105023111</v>
      </c>
      <c r="C86" s="7" t="str">
        <f>"王思睿"</f>
        <v>王思睿</v>
      </c>
    </row>
    <row r="87" ht="14.25" spans="1:3">
      <c r="A87" s="7" t="str">
        <f>"1051"</f>
        <v>1051</v>
      </c>
      <c r="B87" s="7" t="str">
        <f>"23105121820"</f>
        <v>23105121820</v>
      </c>
      <c r="C87" s="7" t="str">
        <f>"刘亚仑"</f>
        <v>刘亚仑</v>
      </c>
    </row>
    <row r="88" ht="14.25" spans="1:3">
      <c r="A88" s="7" t="str">
        <f>"1052"</f>
        <v>1052</v>
      </c>
      <c r="B88" s="7" t="str">
        <f>"23105222007"</f>
        <v>23105222007</v>
      </c>
      <c r="C88" s="7" t="str">
        <f>"刘瑞"</f>
        <v>刘瑞</v>
      </c>
    </row>
    <row r="89" ht="14.25" spans="1:3">
      <c r="A89" s="7" t="str">
        <f>"1053"</f>
        <v>1053</v>
      </c>
      <c r="B89" s="7" t="str">
        <f>"23105318604"</f>
        <v>23105318604</v>
      </c>
      <c r="C89" s="7" t="str">
        <f>"李泳春"</f>
        <v>李泳春</v>
      </c>
    </row>
    <row r="90" ht="14.25" spans="1:3">
      <c r="A90" s="7" t="str">
        <f>"1053"</f>
        <v>1053</v>
      </c>
      <c r="B90" s="7" t="str">
        <f>"23105320122"</f>
        <v>23105320122</v>
      </c>
      <c r="C90" s="7" t="str">
        <f>"杨柳"</f>
        <v>杨柳</v>
      </c>
    </row>
    <row r="91" ht="14.25" spans="1:3">
      <c r="A91" s="7" t="str">
        <f>"1054"</f>
        <v>1054</v>
      </c>
      <c r="B91" s="7" t="str">
        <f>"23105417424"</f>
        <v>23105417424</v>
      </c>
      <c r="C91" s="7" t="str">
        <f>"郭恩赐"</f>
        <v>郭恩赐</v>
      </c>
    </row>
    <row r="92" ht="14.25" spans="1:3">
      <c r="A92" s="7" t="str">
        <f>"1054"</f>
        <v>1054</v>
      </c>
      <c r="B92" s="7" t="str">
        <f>"23105404127"</f>
        <v>23105404127</v>
      </c>
      <c r="C92" s="7" t="str">
        <f>"胡锦淼"</f>
        <v>胡锦淼</v>
      </c>
    </row>
    <row r="93" ht="14.25" spans="1:3">
      <c r="A93" s="7" t="str">
        <f>"1055"</f>
        <v>1055</v>
      </c>
      <c r="B93" s="7" t="str">
        <f>"23105507830"</f>
        <v>23105507830</v>
      </c>
      <c r="C93" s="7" t="str">
        <f>"徐广钊"</f>
        <v>徐广钊</v>
      </c>
    </row>
    <row r="94" ht="14.25" spans="1:3">
      <c r="A94" s="7" t="str">
        <f>"1055"</f>
        <v>1055</v>
      </c>
      <c r="B94" s="7" t="str">
        <f>"23105519920"</f>
        <v>23105519920</v>
      </c>
      <c r="C94" s="7" t="str">
        <f>"袁林玉"</f>
        <v>袁林玉</v>
      </c>
    </row>
    <row r="95" ht="14.25" spans="1:3">
      <c r="A95" s="7" t="str">
        <f>"1056"</f>
        <v>1056</v>
      </c>
      <c r="B95" s="7" t="str">
        <f>"23105612225"</f>
        <v>23105612225</v>
      </c>
      <c r="C95" s="7" t="str">
        <f>"王东亮"</f>
        <v>王东亮</v>
      </c>
    </row>
    <row r="96" ht="14.25" spans="1:3">
      <c r="A96" s="7" t="str">
        <f>"1056"</f>
        <v>1056</v>
      </c>
      <c r="B96" s="7" t="str">
        <f>"23105615310"</f>
        <v>23105615310</v>
      </c>
      <c r="C96" s="7" t="str">
        <f>"王博"</f>
        <v>王博</v>
      </c>
    </row>
    <row r="97" ht="14.25" spans="1:3">
      <c r="A97" s="7" t="str">
        <f>"1057"</f>
        <v>1057</v>
      </c>
      <c r="B97" s="7" t="str">
        <f>"23105702110"</f>
        <v>23105702110</v>
      </c>
      <c r="C97" s="7" t="str">
        <f>"李海洋"</f>
        <v>李海洋</v>
      </c>
    </row>
    <row r="98" ht="14.25" spans="1:3">
      <c r="A98" s="7" t="str">
        <f t="shared" ref="A98:A102" si="3">"1058"</f>
        <v>1058</v>
      </c>
      <c r="B98" s="7" t="str">
        <f>"23105819228"</f>
        <v>23105819228</v>
      </c>
      <c r="C98" s="7" t="str">
        <f>"刘廷"</f>
        <v>刘廷</v>
      </c>
    </row>
    <row r="99" ht="14.25" spans="1:3">
      <c r="A99" s="7" t="str">
        <f t="shared" si="3"/>
        <v>1058</v>
      </c>
      <c r="B99" s="7" t="str">
        <f>"23105811025"</f>
        <v>23105811025</v>
      </c>
      <c r="C99" s="7" t="str">
        <f>"李怡婉"</f>
        <v>李怡婉</v>
      </c>
    </row>
    <row r="100" ht="14.25" spans="1:3">
      <c r="A100" s="7" t="str">
        <f t="shared" si="3"/>
        <v>1058</v>
      </c>
      <c r="B100" s="7" t="str">
        <f>"23105815905"</f>
        <v>23105815905</v>
      </c>
      <c r="C100" s="7" t="str">
        <f>"李绅廷"</f>
        <v>李绅廷</v>
      </c>
    </row>
    <row r="101" ht="14.25" spans="1:3">
      <c r="A101" s="7" t="str">
        <f t="shared" si="3"/>
        <v>1058</v>
      </c>
      <c r="B101" s="7" t="str">
        <f>"23105808721"</f>
        <v>23105808721</v>
      </c>
      <c r="C101" s="7" t="str">
        <f>"孙梓程"</f>
        <v>孙梓程</v>
      </c>
    </row>
    <row r="102" ht="14.25" spans="1:3">
      <c r="A102" s="7" t="str">
        <f t="shared" si="3"/>
        <v>1058</v>
      </c>
      <c r="B102" s="7" t="str">
        <f>"23105810423"</f>
        <v>23105810423</v>
      </c>
      <c r="C102" s="7" t="str">
        <f>"来景鹏"</f>
        <v>来景鹏</v>
      </c>
    </row>
  </sheetData>
  <mergeCells count="1">
    <mergeCell ref="A2:C2"/>
  </mergeCells>
  <pageMargins left="0.751388888888889" right="0.751388888888889" top="1" bottom="0.5902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LENOVE</dc:creator>
  <cp:lastModifiedBy>将逝的青春</cp:lastModifiedBy>
  <dcterms:created xsi:type="dcterms:W3CDTF">2023-12-16T09:29:00Z</dcterms:created>
  <dcterms:modified xsi:type="dcterms:W3CDTF">2023-12-19T08:01:23Z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EDDFF08E3C1141A38A7AF6E50DD239D4_13</vt:lpwstr>
  </property>
  <property fmtid="{D5CDD505-2E9C-101B-9397-08002B2CF9AE}" pid="3" name="KSOProductBuildVer">
    <vt:lpwstr>2052-12.1.0.15990</vt:lpwstr>
  </property>
</Properties>
</file>